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C:\Users\martina\SCHOOL\VUT 2006-\PROJEKTY\2024-2027_Interreg (Drahomir Novak)_ATCZ00068\REALIZACE\MO02\A.1.3 Templates\"/>
    </mc:Choice>
  </mc:AlternateContent>
  <xr:revisionPtr revIDLastSave="0" documentId="13_ncr:1_{B0B37856-2CD8-4A80-9445-74253692E739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Carbonation_fib Model Code" sheetId="8" r:id="rId1"/>
    <sheet name="Literature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18" i="8" l="1"/>
  <c r="N19" i="8"/>
  <c r="N20" i="8"/>
  <c r="N21" i="8"/>
  <c r="N22" i="8"/>
  <c r="N23" i="8"/>
  <c r="N24" i="8"/>
  <c r="N25" i="8"/>
  <c r="N26" i="8"/>
  <c r="N27" i="8"/>
  <c r="N28" i="8"/>
  <c r="N17" i="8"/>
  <c r="F37" i="8"/>
  <c r="E24" i="8"/>
  <c r="E25" i="8"/>
  <c r="E26" i="8"/>
  <c r="E27" i="8"/>
  <c r="E28" i="8"/>
  <c r="E23" i="8"/>
  <c r="E22" i="8"/>
  <c r="E21" i="8"/>
  <c r="E20" i="8"/>
  <c r="E19" i="8"/>
  <c r="E18" i="8"/>
  <c r="E17" i="8"/>
  <c r="F18" i="8"/>
  <c r="F17" i="8"/>
  <c r="F39" i="8"/>
  <c r="F28" i="8" l="1"/>
  <c r="F27" i="8"/>
  <c r="F26" i="8"/>
  <c r="F25" i="8"/>
  <c r="F35" i="8" s="1"/>
  <c r="F24" i="8"/>
  <c r="F23" i="8"/>
  <c r="F22" i="8"/>
  <c r="F21" i="8"/>
  <c r="F20" i="8"/>
  <c r="F19" i="8"/>
  <c r="F34" i="8" l="1"/>
  <c r="F38" i="8"/>
  <c r="F40" i="8" s="1"/>
  <c r="F33" i="8"/>
  <c r="F41" i="8" l="1"/>
  <c r="F46" i="8" s="1"/>
  <c r="B1" i="8" s="1"/>
</calcChain>
</file>

<file path=xl/sharedStrings.xml><?xml version="1.0" encoding="utf-8"?>
<sst xmlns="http://schemas.openxmlformats.org/spreadsheetml/2006/main" count="164" uniqueCount="103">
  <si>
    <t>Notation</t>
  </si>
  <si>
    <t>Variable</t>
  </si>
  <si>
    <t>Value</t>
  </si>
  <si>
    <t>Unit</t>
  </si>
  <si>
    <t>-</t>
  </si>
  <si>
    <t>w</t>
  </si>
  <si>
    <t>RH</t>
  </si>
  <si>
    <t>%</t>
  </si>
  <si>
    <t>t</t>
  </si>
  <si>
    <t>years</t>
  </si>
  <si>
    <t>COV</t>
  </si>
  <si>
    <t>[1]</t>
  </si>
  <si>
    <t>[2]</t>
  </si>
  <si>
    <t>min</t>
  </si>
  <si>
    <t>max</t>
  </si>
  <si>
    <t>Moments</t>
  </si>
  <si>
    <t>ψ</t>
  </si>
  <si>
    <t>CO2 content in the atmosphere</t>
  </si>
  <si>
    <t>Time of exposure</t>
  </si>
  <si>
    <t>Relative humidity</t>
  </si>
  <si>
    <t>Curing period</t>
  </si>
  <si>
    <t>Inverse effective carbonation resistance of dry concrete from ACC-test</t>
  </si>
  <si>
    <t>Probability of driving rain</t>
  </si>
  <si>
    <t>Uncertainty factor of model</t>
  </si>
  <si>
    <t>days</t>
  </si>
  <si>
    <t>INPUT VARIABLES</t>
  </si>
  <si>
    <t>SUPPORTING CALCULATIONS</t>
  </si>
  <si>
    <t>Deterministic</t>
  </si>
  <si>
    <t>Normal</t>
  </si>
  <si>
    <t>Beta</t>
  </si>
  <si>
    <t>Name</t>
  </si>
  <si>
    <t>Distribution</t>
  </si>
  <si>
    <t>Descriptors</t>
  </si>
  <si>
    <t>Mean</t>
  </si>
  <si>
    <t>Std</t>
  </si>
  <si>
    <t>Exponent of regression of execution transfer parameter function</t>
  </si>
  <si>
    <t>Regression parameter of inverse effective carbonation resistance function</t>
  </si>
  <si>
    <t>Error term of inverse effective carbonation resistance function</t>
  </si>
  <si>
    <t>Days with rainfall more than 2.5 mm/year</t>
  </si>
  <si>
    <t>Exponent of regression of weather function</t>
  </si>
  <si>
    <t>Time of exposure [years]</t>
  </si>
  <si>
    <t>CO2 content in the atmosphere [mg/m3]</t>
  </si>
  <si>
    <t>Relative humidity [%]</t>
  </si>
  <si>
    <t>Exponent of regression of execution transfer parameter function [-]</t>
  </si>
  <si>
    <t>Curing period [days]</t>
  </si>
  <si>
    <t>Inverse effective carbonation resistance of dry concrete from ACC-test [(m2/s)/(kg/m3)]</t>
  </si>
  <si>
    <t>Regression parameter of inverse effective carbonation resistance function [-]</t>
  </si>
  <si>
    <t>Error term of inverse effective carbonation resistance function [(m2/s)/(kg/m3)]</t>
  </si>
  <si>
    <t>Days with rainfall more than 2.5 mm/year [days]</t>
  </si>
  <si>
    <t>Probability of driving rain [-]</t>
  </si>
  <si>
    <t>Exponent of regression of weather function [-]</t>
  </si>
  <si>
    <t>Uncertainty factor of model [-]</t>
  </si>
  <si>
    <t>STOCHASTIC MODEL (define in FReET)</t>
  </si>
  <si>
    <r>
      <rPr>
        <i/>
        <sz val="10"/>
        <color theme="1"/>
        <rFont val="Calibri"/>
        <family val="2"/>
        <charset val="238"/>
        <scheme val="minor"/>
      </rPr>
      <t>C</t>
    </r>
    <r>
      <rPr>
        <vertAlign val="subscript"/>
        <sz val="10"/>
        <color theme="1"/>
        <rFont val="Calibri"/>
        <family val="2"/>
        <charset val="238"/>
        <scheme val="minor"/>
      </rPr>
      <t>CO2</t>
    </r>
  </si>
  <si>
    <r>
      <rPr>
        <i/>
        <sz val="10"/>
        <color theme="1"/>
        <rFont val="Calibri"/>
        <family val="2"/>
        <charset val="238"/>
        <scheme val="minor"/>
      </rPr>
      <t>b</t>
    </r>
    <r>
      <rPr>
        <vertAlign val="subscript"/>
        <sz val="10"/>
        <color theme="1"/>
        <rFont val="Calibri"/>
        <family val="2"/>
        <charset val="238"/>
        <scheme val="minor"/>
      </rPr>
      <t>c</t>
    </r>
  </si>
  <si>
    <r>
      <rPr>
        <i/>
        <sz val="10"/>
        <color theme="1"/>
        <rFont val="Calibri"/>
        <family val="2"/>
        <charset val="238"/>
        <scheme val="minor"/>
      </rPr>
      <t>t</t>
    </r>
    <r>
      <rPr>
        <vertAlign val="subscript"/>
        <sz val="10"/>
        <color theme="1"/>
        <rFont val="Calibri"/>
        <family val="2"/>
        <charset val="238"/>
        <scheme val="minor"/>
      </rPr>
      <t>c</t>
    </r>
  </si>
  <si>
    <r>
      <t>R</t>
    </r>
    <r>
      <rPr>
        <vertAlign val="subscript"/>
        <sz val="10"/>
        <color theme="1"/>
        <rFont val="Calibri"/>
        <family val="2"/>
        <charset val="238"/>
        <scheme val="minor"/>
      </rPr>
      <t>ACC</t>
    </r>
    <r>
      <rPr>
        <vertAlign val="superscript"/>
        <sz val="10"/>
        <color theme="1"/>
        <rFont val="Calibri"/>
        <family val="2"/>
        <charset val="238"/>
        <scheme val="minor"/>
      </rPr>
      <t>-1</t>
    </r>
  </si>
  <si>
    <r>
      <rPr>
        <i/>
        <sz val="10"/>
        <color theme="1"/>
        <rFont val="Calibri"/>
        <family val="2"/>
        <charset val="238"/>
        <scheme val="minor"/>
      </rPr>
      <t>k</t>
    </r>
    <r>
      <rPr>
        <vertAlign val="subscript"/>
        <sz val="10"/>
        <color theme="1"/>
        <rFont val="Calibri"/>
        <family val="2"/>
        <charset val="238"/>
        <scheme val="minor"/>
      </rPr>
      <t>t</t>
    </r>
  </si>
  <si>
    <r>
      <rPr>
        <i/>
        <sz val="10"/>
        <color theme="1"/>
        <rFont val="Calibri"/>
        <family val="2"/>
        <charset val="238"/>
        <scheme val="minor"/>
      </rPr>
      <t>ε</t>
    </r>
    <r>
      <rPr>
        <vertAlign val="subscript"/>
        <sz val="10"/>
        <color theme="1"/>
        <rFont val="Calibri"/>
        <family val="2"/>
        <charset val="238"/>
        <scheme val="minor"/>
      </rPr>
      <t>t</t>
    </r>
  </si>
  <si>
    <r>
      <rPr>
        <i/>
        <sz val="10"/>
        <color theme="1"/>
        <rFont val="Calibri"/>
        <family val="2"/>
        <charset val="238"/>
        <scheme val="minor"/>
      </rPr>
      <t>t</t>
    </r>
    <r>
      <rPr>
        <vertAlign val="subscript"/>
        <sz val="10"/>
        <color theme="1"/>
        <rFont val="Calibri"/>
        <family val="2"/>
        <charset val="238"/>
        <scheme val="minor"/>
      </rPr>
      <t>w</t>
    </r>
  </si>
  <si>
    <r>
      <rPr>
        <i/>
        <sz val="10"/>
        <color theme="1"/>
        <rFont val="Calibri"/>
        <family val="2"/>
        <charset val="238"/>
        <scheme val="minor"/>
      </rPr>
      <t>p</t>
    </r>
    <r>
      <rPr>
        <vertAlign val="subscript"/>
        <sz val="10"/>
        <color theme="1"/>
        <rFont val="Calibri"/>
        <family val="2"/>
        <charset val="238"/>
        <scheme val="minor"/>
      </rPr>
      <t>SR</t>
    </r>
  </si>
  <si>
    <r>
      <rPr>
        <i/>
        <sz val="10"/>
        <color theme="1"/>
        <rFont val="Calibri"/>
        <family val="2"/>
        <charset val="238"/>
        <scheme val="minor"/>
      </rPr>
      <t>b</t>
    </r>
    <r>
      <rPr>
        <vertAlign val="subscript"/>
        <sz val="10"/>
        <color theme="1"/>
        <rFont val="Calibri"/>
        <family val="2"/>
        <charset val="238"/>
        <scheme val="minor"/>
      </rPr>
      <t>w</t>
    </r>
  </si>
  <si>
    <r>
      <t>mg/m</t>
    </r>
    <r>
      <rPr>
        <vertAlign val="superscript"/>
        <sz val="10"/>
        <color theme="1"/>
        <rFont val="Calibri"/>
        <family val="2"/>
        <charset val="238"/>
        <scheme val="minor"/>
      </rPr>
      <t>3</t>
    </r>
  </si>
  <si>
    <r>
      <t>(m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/s)/(kg/m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)</t>
    </r>
  </si>
  <si>
    <t>OUTPUT</t>
  </si>
  <si>
    <r>
      <t xml:space="preserve">Carbonation depth at time </t>
    </r>
    <r>
      <rPr>
        <i/>
        <sz val="10"/>
        <color theme="1"/>
        <rFont val="Calibri"/>
        <family val="2"/>
        <charset val="238"/>
        <scheme val="minor"/>
      </rPr>
      <t>t</t>
    </r>
  </si>
  <si>
    <r>
      <rPr>
        <i/>
        <sz val="10"/>
        <color theme="1"/>
        <rFont val="Calibri"/>
        <family val="2"/>
        <charset val="238"/>
        <scheme val="minor"/>
      </rPr>
      <t>x</t>
    </r>
    <r>
      <rPr>
        <vertAlign val="subscript"/>
        <sz val="10"/>
        <color theme="1"/>
        <rFont val="Calibri"/>
        <family val="2"/>
        <charset val="238"/>
        <scheme val="minor"/>
      </rPr>
      <t>c</t>
    </r>
  </si>
  <si>
    <t>mm</t>
  </si>
  <si>
    <t>Environmental function</t>
  </si>
  <si>
    <r>
      <rPr>
        <i/>
        <sz val="10"/>
        <color theme="1"/>
        <rFont val="Calibri"/>
        <family val="2"/>
        <charset val="238"/>
        <scheme val="minor"/>
      </rPr>
      <t>k</t>
    </r>
    <r>
      <rPr>
        <vertAlign val="subscript"/>
        <sz val="10"/>
        <color theme="1"/>
        <rFont val="Calibri"/>
        <family val="2"/>
        <charset val="238"/>
        <scheme val="minor"/>
      </rPr>
      <t>e</t>
    </r>
  </si>
  <si>
    <r>
      <rPr>
        <i/>
        <sz val="10"/>
        <color theme="1"/>
        <rFont val="Calibri"/>
        <family val="2"/>
        <charset val="238"/>
        <scheme val="minor"/>
      </rPr>
      <t>k</t>
    </r>
    <r>
      <rPr>
        <vertAlign val="subscript"/>
        <sz val="10"/>
        <color theme="1"/>
        <rFont val="Calibri"/>
        <family val="2"/>
        <charset val="238"/>
        <scheme val="minor"/>
      </rPr>
      <t>c</t>
    </r>
  </si>
  <si>
    <t>Execution transfer parameter</t>
  </si>
  <si>
    <r>
      <rPr>
        <i/>
        <sz val="10"/>
        <color theme="1"/>
        <rFont val="Calibri"/>
        <family val="2"/>
        <charset val="238"/>
        <scheme val="minor"/>
      </rPr>
      <t>R</t>
    </r>
    <r>
      <rPr>
        <vertAlign val="subscript"/>
        <sz val="10"/>
        <color theme="1"/>
        <rFont val="Calibri"/>
        <family val="2"/>
        <charset val="238"/>
        <scheme val="minor"/>
      </rPr>
      <t>NAC,0</t>
    </r>
    <r>
      <rPr>
        <vertAlign val="superscript"/>
        <sz val="10"/>
        <color theme="1"/>
        <rFont val="Calibri"/>
        <family val="2"/>
        <charset val="238"/>
        <scheme val="minor"/>
      </rPr>
      <t>-1</t>
    </r>
  </si>
  <si>
    <r>
      <rPr>
        <i/>
        <sz val="10"/>
        <color theme="1"/>
        <rFont val="Calibri"/>
        <family val="2"/>
        <charset val="238"/>
        <scheme val="minor"/>
      </rPr>
      <t>R</t>
    </r>
    <r>
      <rPr>
        <vertAlign val="subscript"/>
        <sz val="10"/>
        <color theme="1"/>
        <rFont val="Calibri"/>
        <family val="2"/>
        <charset val="238"/>
        <scheme val="minor"/>
      </rPr>
      <t>ACC</t>
    </r>
    <r>
      <rPr>
        <vertAlign val="superscript"/>
        <sz val="10"/>
        <color theme="1"/>
        <rFont val="Calibri"/>
        <family val="2"/>
        <charset val="238"/>
        <scheme val="minor"/>
      </rPr>
      <t>-1</t>
    </r>
  </si>
  <si>
    <t>Inverse carbonation resistance under natural carbonation conditions</t>
  </si>
  <si>
    <t xml:space="preserve">Power of weather function </t>
  </si>
  <si>
    <t>A</t>
  </si>
  <si>
    <t>Carbonation rate</t>
  </si>
  <si>
    <r>
      <t>mm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/year</t>
    </r>
  </si>
  <si>
    <r>
      <rPr>
        <i/>
        <sz val="10"/>
        <color theme="1"/>
        <rFont val="Calibri"/>
        <family val="2"/>
        <charset val="238"/>
        <scheme val="minor"/>
      </rPr>
      <t>t</t>
    </r>
    <r>
      <rPr>
        <vertAlign val="subscript"/>
        <sz val="10"/>
        <color theme="1"/>
        <rFont val="Calibri"/>
        <family val="2"/>
        <charset val="238"/>
        <scheme val="minor"/>
      </rPr>
      <t>0</t>
    </r>
  </si>
  <si>
    <t>Time of reference (28 days)</t>
  </si>
  <si>
    <t>Weather function</t>
  </si>
  <si>
    <r>
      <rPr>
        <i/>
        <sz val="10"/>
        <color theme="1"/>
        <rFont val="Calibri"/>
        <family val="2"/>
        <charset val="238"/>
        <scheme val="minor"/>
      </rPr>
      <t>W</t>
    </r>
    <r>
      <rPr>
        <sz val="10"/>
        <color theme="1"/>
        <rFont val="Calibri"/>
        <family val="2"/>
        <charset val="238"/>
        <scheme val="minor"/>
      </rPr>
      <t>(</t>
    </r>
    <r>
      <rPr>
        <i/>
        <sz val="10"/>
        <color theme="1"/>
        <rFont val="Calibri"/>
        <family val="2"/>
        <charset val="238"/>
        <scheme val="minor"/>
      </rPr>
      <t>t</t>
    </r>
    <r>
      <rPr>
        <sz val="10"/>
        <color theme="1"/>
        <rFont val="Calibri"/>
        <family val="2"/>
        <charset val="238"/>
        <scheme val="minor"/>
      </rPr>
      <t>)</t>
    </r>
  </si>
  <si>
    <t>ToW</t>
  </si>
  <si>
    <t>[3]</t>
  </si>
  <si>
    <t>Literature</t>
  </si>
  <si>
    <t>OTHER CHARACTERISTICS</t>
  </si>
  <si>
    <r>
      <rPr>
        <i/>
        <sz val="10"/>
        <color theme="1"/>
        <rFont val="Calibri"/>
        <family val="2"/>
        <charset val="238"/>
        <scheme val="minor"/>
      </rPr>
      <t>X</t>
    </r>
    <r>
      <rPr>
        <vertAlign val="subscript"/>
        <sz val="10"/>
        <color theme="1"/>
        <rFont val="Calibri"/>
        <family val="2"/>
        <charset val="238"/>
        <scheme val="minor"/>
      </rPr>
      <t>k</t>
    </r>
  </si>
  <si>
    <r>
      <rPr>
        <i/>
        <sz val="10"/>
        <color theme="1"/>
        <rFont val="Calibri"/>
        <family val="2"/>
        <charset val="238"/>
        <scheme val="minor"/>
      </rPr>
      <t>X</t>
    </r>
    <r>
      <rPr>
        <vertAlign val="subscript"/>
        <sz val="10"/>
        <color theme="1"/>
        <rFont val="Calibri"/>
        <family val="2"/>
        <charset val="238"/>
        <scheme val="minor"/>
      </rPr>
      <t>d</t>
    </r>
  </si>
  <si>
    <t>fib TG 5.6 (2007) fib Model Code for Service Life Design – Propsal for future fib Model Code, 2005.</t>
  </si>
  <si>
    <t>Gehlen, Ch. (2000) Probabilistische Lebensdauerbemessung Stahlbetonbauwerken, Zuverlässigkeitsbetrachtungen zur wirksamen Vermeidung von Bewehrungskorrosion. Heft 510 der Schriftenreihe des DAfStb, Beuth Verlag, Berlin, Germany.</t>
  </si>
  <si>
    <t>[1, 2]</t>
  </si>
  <si>
    <t>Teplý, B., Rovnaníková, M., Vořechovská, D. &amp; Rovnaník, P. (2015) FReET Deterioration Module Program Documentation – Part 1 – Theory. Brno/Červenka Consulting, Prague, Czech Republic.</t>
  </si>
  <si>
    <t>[1, 3, 4]</t>
  </si>
  <si>
    <t>Joint Committee on Structural Safety (2006). Accessible from http://www.jcss.ethz.ch.</t>
  </si>
  <si>
    <t>[4]</t>
  </si>
  <si>
    <r>
      <t>Days with rainfall more than 2.5 mm/year (</t>
    </r>
    <r>
      <rPr>
        <i/>
        <sz val="10"/>
        <color theme="1"/>
        <rFont val="Calibri"/>
        <family val="2"/>
        <charset val="238"/>
        <scheme val="minor"/>
      </rPr>
      <t>t</t>
    </r>
    <r>
      <rPr>
        <vertAlign val="subscript"/>
        <sz val="10"/>
        <color theme="1"/>
        <rFont val="Calibri"/>
        <family val="2"/>
        <charset val="238"/>
        <scheme val="minor"/>
      </rPr>
      <t>w</t>
    </r>
    <r>
      <rPr>
        <sz val="10"/>
        <color theme="1"/>
        <rFont val="Calibri"/>
        <family val="2"/>
        <charset val="238"/>
        <scheme val="minor"/>
      </rPr>
      <t xml:space="preserve"> in years)</t>
    </r>
  </si>
  <si>
    <r>
      <t>RH</t>
    </r>
    <r>
      <rPr>
        <vertAlign val="subscript"/>
        <sz val="10"/>
        <color theme="1"/>
        <rFont val="Calibri"/>
        <family val="2"/>
        <charset val="238"/>
        <scheme val="minor"/>
      </rPr>
      <t>ref</t>
    </r>
  </si>
  <si>
    <t>Reference relative humidity (according to ACC method)</t>
  </si>
  <si>
    <t>Veselý, V., Teplý, B., Rovnaníková, M., Vořechovská, D. &amp; Rovnaník, P. (2015) FReET Deterioration Module Program Documentation – Part 2 – User Manual. Brno/Červenka Consulting, Prague, Czech Republic.</t>
  </si>
  <si>
    <t>[5]</t>
  </si>
  <si>
    <t>[1, 4]</t>
  </si>
  <si>
    <t>[1, 3, 4, 5]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</si>
</sst>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7" fillId="0" borderId="0" xfId="0" applyFont="1"/>
    <xf numFmtId="1" fontId="5" fillId="4" borderId="1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2" fontId="5" fillId="4" borderId="1" xfId="0" applyNumberFormat="1" applyFont="1" applyFill="1" applyBorder="1" applyAlignment="1" applyProtection="1">
      <alignment vertical="center"/>
      <protection locked="0"/>
    </xf>
    <xf numFmtId="164" fontId="5" fillId="4" borderId="1" xfId="0" applyNumberFormat="1" applyFont="1" applyFill="1" applyBorder="1" applyAlignment="1" applyProtection="1">
      <alignment vertical="center"/>
      <protection locked="0"/>
    </xf>
    <xf numFmtId="11" fontId="5" fillId="4" borderId="1" xfId="0" applyNumberFormat="1" applyFont="1" applyFill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8" borderId="1" xfId="0" applyFont="1" applyFill="1" applyBorder="1" applyAlignment="1" applyProtection="1">
      <alignment horizontal="left" vertical="center"/>
      <protection locked="0"/>
    </xf>
    <xf numFmtId="0" fontId="1" fillId="9" borderId="1" xfId="0" applyFont="1" applyFill="1" applyBorder="1" applyAlignment="1" applyProtection="1">
      <alignment vertical="center"/>
      <protection locked="0"/>
    </xf>
    <xf numFmtId="0" fontId="1" fillId="9" borderId="1" xfId="0" applyFont="1" applyFill="1" applyBorder="1" applyAlignment="1" applyProtection="1">
      <alignment horizontal="right" vertical="center"/>
      <protection locked="0"/>
    </xf>
    <xf numFmtId="0" fontId="1" fillId="9" borderId="1" xfId="0" applyFont="1" applyFill="1" applyBorder="1" applyAlignment="1" applyProtection="1">
      <alignment horizontal="left" vertical="center"/>
      <protection locked="0"/>
    </xf>
    <xf numFmtId="0" fontId="1" fillId="5" borderId="1" xfId="0" applyFont="1" applyFill="1" applyBorder="1" applyAlignment="1" applyProtection="1">
      <alignment horizontal="right" vertical="center"/>
      <protection locked="0"/>
    </xf>
    <xf numFmtId="0" fontId="1" fillId="10" borderId="1" xfId="0" applyFont="1" applyFill="1" applyBorder="1" applyAlignment="1" applyProtection="1">
      <alignment vertical="center"/>
      <protection locked="0"/>
    </xf>
    <xf numFmtId="165" fontId="1" fillId="10" borderId="1" xfId="0" applyNumberFormat="1" applyFont="1" applyFill="1" applyBorder="1" applyAlignment="1" applyProtection="1">
      <alignment vertical="center"/>
      <protection locked="0"/>
    </xf>
    <xf numFmtId="0" fontId="1" fillId="10" borderId="1" xfId="0" applyFont="1" applyFill="1" applyBorder="1" applyAlignment="1" applyProtection="1">
      <alignment horizontal="left" vertical="center"/>
      <protection locked="0"/>
    </xf>
    <xf numFmtId="0" fontId="1" fillId="14" borderId="1" xfId="0" applyFont="1" applyFill="1" applyBorder="1" applyAlignment="1" applyProtection="1">
      <alignment vertical="center"/>
      <protection locked="0"/>
    </xf>
    <xf numFmtId="11" fontId="1" fillId="10" borderId="1" xfId="0" applyNumberFormat="1" applyFont="1" applyFill="1" applyBorder="1" applyAlignment="1" applyProtection="1">
      <alignment vertical="center"/>
      <protection locked="0"/>
    </xf>
    <xf numFmtId="11" fontId="1" fillId="14" borderId="1" xfId="0" applyNumberFormat="1" applyFont="1" applyFill="1" applyBorder="1" applyAlignment="1" applyProtection="1">
      <alignment vertical="center"/>
      <protection locked="0"/>
    </xf>
    <xf numFmtId="165" fontId="6" fillId="10" borderId="1" xfId="0" applyNumberFormat="1" applyFont="1" applyFill="1" applyBorder="1" applyAlignment="1" applyProtection="1">
      <alignment vertical="center"/>
      <protection locked="0"/>
    </xf>
    <xf numFmtId="0" fontId="5" fillId="7" borderId="2" xfId="0" applyFont="1" applyFill="1" applyBorder="1" applyAlignment="1" applyProtection="1">
      <alignment horizontal="center" vertical="center"/>
      <protection locked="0"/>
    </xf>
    <xf numFmtId="0" fontId="5" fillId="7" borderId="3" xfId="0" applyFont="1" applyFill="1" applyBorder="1" applyAlignment="1" applyProtection="1">
      <alignment horizontal="center" vertical="center"/>
      <protection locked="0"/>
    </xf>
    <xf numFmtId="0" fontId="5" fillId="7" borderId="4" xfId="0" applyFont="1" applyFill="1" applyBorder="1" applyAlignment="1" applyProtection="1">
      <alignment horizontal="center" vertical="center"/>
      <protection locked="0"/>
    </xf>
    <xf numFmtId="0" fontId="5" fillId="8" borderId="1" xfId="0" applyFont="1" applyFill="1" applyBorder="1" applyAlignment="1" applyProtection="1">
      <alignment horizontal="center" vertical="center"/>
      <protection locked="0"/>
    </xf>
    <xf numFmtId="0" fontId="5" fillId="13" borderId="1" xfId="0" applyFont="1" applyFill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vertical="center"/>
      <protection locked="0"/>
    </xf>
    <xf numFmtId="0" fontId="1" fillId="3" borderId="1" xfId="0" applyFont="1" applyFill="1" applyBorder="1" applyAlignment="1" applyProtection="1">
      <alignment horizontal="right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1" fontId="1" fillId="4" borderId="1" xfId="0" applyNumberFormat="1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2" fontId="1" fillId="4" borderId="1" xfId="0" applyNumberFormat="1" applyFont="1" applyFill="1" applyBorder="1" applyAlignment="1" applyProtection="1">
      <alignment horizontal="right" vertical="center"/>
      <protection locked="0"/>
    </xf>
    <xf numFmtId="2" fontId="1" fillId="4" borderId="1" xfId="0" applyNumberFormat="1" applyFont="1" applyFill="1" applyBorder="1" applyAlignment="1" applyProtection="1">
      <alignment vertical="center"/>
      <protection locked="0"/>
    </xf>
    <xf numFmtId="164" fontId="1" fillId="4" borderId="1" xfId="0" applyNumberFormat="1" applyFont="1" applyFill="1" applyBorder="1" applyAlignment="1" applyProtection="1">
      <alignment vertical="center"/>
      <protection locked="0"/>
    </xf>
    <xf numFmtId="11" fontId="1" fillId="4" borderId="1" xfId="0" applyNumberFormat="1" applyFont="1" applyFill="1" applyBorder="1" applyAlignment="1" applyProtection="1">
      <alignment vertical="center"/>
      <protection locked="0"/>
    </xf>
    <xf numFmtId="0" fontId="5" fillId="7" borderId="1" xfId="0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horizontal="right" vertical="center"/>
      <protection locked="0"/>
    </xf>
    <xf numFmtId="0" fontId="1" fillId="6" borderId="1" xfId="0" applyFont="1" applyFill="1" applyBorder="1" applyAlignment="1" applyProtection="1">
      <alignment horizontal="center" vertical="center"/>
      <protection locked="0"/>
    </xf>
    <xf numFmtId="0" fontId="1" fillId="14" borderId="1" xfId="0" applyFont="1" applyFill="1" applyBorder="1" applyAlignment="1" applyProtection="1">
      <alignment horizontal="center" vertical="center"/>
      <protection locked="0"/>
    </xf>
    <xf numFmtId="0" fontId="2" fillId="14" borderId="1" xfId="0" applyFont="1" applyFill="1" applyBorder="1" applyAlignment="1" applyProtection="1">
      <alignment vertical="center"/>
      <protection locked="0"/>
    </xf>
    <xf numFmtId="2" fontId="1" fillId="14" borderId="1" xfId="0" applyNumberFormat="1" applyFont="1" applyFill="1" applyBorder="1" applyAlignment="1" applyProtection="1">
      <alignment vertical="center"/>
      <protection locked="0"/>
    </xf>
    <xf numFmtId="166" fontId="1" fillId="14" borderId="1" xfId="0" applyNumberFormat="1" applyFont="1" applyFill="1" applyBorder="1" applyAlignment="1" applyProtection="1">
      <alignment vertical="center"/>
      <protection locked="0"/>
    </xf>
    <xf numFmtId="0" fontId="5" fillId="11" borderId="2" xfId="0" applyFont="1" applyFill="1" applyBorder="1" applyAlignment="1" applyProtection="1">
      <alignment horizontal="center" vertical="center"/>
      <protection locked="0"/>
    </xf>
    <xf numFmtId="0" fontId="5" fillId="11" borderId="3" xfId="0" applyFont="1" applyFill="1" applyBorder="1" applyAlignment="1" applyProtection="1">
      <alignment horizontal="center" vertical="center"/>
      <protection locked="0"/>
    </xf>
    <xf numFmtId="0" fontId="5" fillId="11" borderId="4" xfId="0" applyFont="1" applyFill="1" applyBorder="1" applyAlignment="1" applyProtection="1">
      <alignment horizontal="center" vertical="center"/>
      <protection locked="0"/>
    </xf>
    <xf numFmtId="0" fontId="1" fillId="12" borderId="1" xfId="0" applyFont="1" applyFill="1" applyBorder="1" applyAlignment="1" applyProtection="1">
      <alignment vertical="center"/>
      <protection locked="0"/>
    </xf>
    <xf numFmtId="0" fontId="1" fillId="12" borderId="1" xfId="0" applyFont="1" applyFill="1" applyBorder="1" applyAlignment="1" applyProtection="1">
      <alignment horizontal="right" vertical="center"/>
      <protection locked="0"/>
    </xf>
    <xf numFmtId="0" fontId="1" fillId="12" borderId="1" xfId="0" applyFont="1" applyFill="1" applyBorder="1" applyAlignment="1" applyProtection="1">
      <alignment horizontal="center" vertical="center"/>
      <protection locked="0"/>
    </xf>
    <xf numFmtId="0" fontId="1" fillId="13" borderId="1" xfId="0" applyFont="1" applyFill="1" applyBorder="1" applyAlignment="1" applyProtection="1">
      <alignment vertical="center"/>
      <protection locked="0"/>
    </xf>
    <xf numFmtId="166" fontId="1" fillId="13" borderId="1" xfId="0" applyNumberFormat="1" applyFont="1" applyFill="1" applyBorder="1" applyAlignment="1" applyProtection="1">
      <alignment vertical="center"/>
      <protection locked="0"/>
    </xf>
    <xf numFmtId="0" fontId="1" fillId="13" borderId="1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6350</xdr:colOff>
      <xdr:row>30</xdr:row>
      <xdr:rowOff>189948</xdr:rowOff>
    </xdr:from>
    <xdr:to>
      <xdr:col>8</xdr:col>
      <xdr:colOff>803427</xdr:colOff>
      <xdr:row>33</xdr:row>
      <xdr:rowOff>11687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C6BC6FEA-AE1D-410F-A4CF-D86AFF34F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220" y="5987774"/>
          <a:ext cx="797077" cy="401522"/>
        </a:xfrm>
        <a:prstGeom prst="rect">
          <a:avLst/>
        </a:prstGeom>
      </xdr:spPr>
    </xdr:pic>
    <xdr:clientData/>
  </xdr:twoCellAnchor>
  <xdr:twoCellAnchor editAs="oneCell">
    <xdr:from>
      <xdr:col>8</xdr:col>
      <xdr:colOff>6350</xdr:colOff>
      <xdr:row>33</xdr:row>
      <xdr:rowOff>165100</xdr:rowOff>
    </xdr:from>
    <xdr:to>
      <xdr:col>8</xdr:col>
      <xdr:colOff>1476145</xdr:colOff>
      <xdr:row>36</xdr:row>
      <xdr:rowOff>169600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FE9D0607-C897-4C48-9592-C332A0AEC4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43950" y="6451600"/>
          <a:ext cx="1469795" cy="576000"/>
        </a:xfrm>
        <a:prstGeom prst="rect">
          <a:avLst/>
        </a:prstGeom>
      </xdr:spPr>
    </xdr:pic>
    <xdr:clientData/>
  </xdr:twoCellAnchor>
  <xdr:twoCellAnchor editAs="oneCell">
    <xdr:from>
      <xdr:col>8</xdr:col>
      <xdr:colOff>19051</xdr:colOff>
      <xdr:row>44</xdr:row>
      <xdr:rowOff>88900</xdr:rowOff>
    </xdr:from>
    <xdr:to>
      <xdr:col>8</xdr:col>
      <xdr:colOff>4271558</xdr:colOff>
      <xdr:row>46</xdr:row>
      <xdr:rowOff>31900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63195907-80A3-4981-9EDA-8E5D452D77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756651" y="7810500"/>
          <a:ext cx="4252507" cy="324000"/>
        </a:xfrm>
        <a:prstGeom prst="rect">
          <a:avLst/>
        </a:prstGeom>
      </xdr:spPr>
    </xdr:pic>
    <xdr:clientData/>
  </xdr:twoCellAnchor>
  <xdr:twoCellAnchor editAs="oneCell">
    <xdr:from>
      <xdr:col>8</xdr:col>
      <xdr:colOff>19051</xdr:colOff>
      <xdr:row>38</xdr:row>
      <xdr:rowOff>50800</xdr:rowOff>
    </xdr:from>
    <xdr:to>
      <xdr:col>8</xdr:col>
      <xdr:colOff>1742141</xdr:colOff>
      <xdr:row>40</xdr:row>
      <xdr:rowOff>101800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90F652FA-D834-408B-8196-3EA472FC47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756651" y="7099300"/>
          <a:ext cx="1723090" cy="432000"/>
        </a:xfrm>
        <a:prstGeom prst="rect">
          <a:avLst/>
        </a:prstGeom>
      </xdr:spPr>
    </xdr:pic>
    <xdr:clientData/>
  </xdr:twoCellAnchor>
  <xdr:twoCellAnchor editAs="oneCell">
    <xdr:from>
      <xdr:col>8</xdr:col>
      <xdr:colOff>27609</xdr:colOff>
      <xdr:row>32</xdr:row>
      <xdr:rowOff>171174</xdr:rowOff>
    </xdr:from>
    <xdr:to>
      <xdr:col>8</xdr:col>
      <xdr:colOff>1297609</xdr:colOff>
      <xdr:row>33</xdr:row>
      <xdr:rowOff>179019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EED8466-BB5F-4DEE-8965-AF12915A54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757479" y="6355522"/>
          <a:ext cx="1270000" cy="2011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9C833-F4B7-4773-B984-B6E4263C34E9}">
  <dimension ref="A1:U46"/>
  <sheetViews>
    <sheetView tabSelected="1" zoomScale="70" zoomScaleNormal="70" workbookViewId="0"/>
  </sheetViews>
  <sheetFormatPr defaultColWidth="8.6328125" defaultRowHeight="15" customHeight="1" x14ac:dyDescent="0.35"/>
  <cols>
    <col min="1" max="1" width="8.6328125" style="3"/>
    <col min="2" max="2" width="8.6328125" style="3" customWidth="1"/>
    <col min="3" max="4" width="8.6328125" style="3"/>
    <col min="5" max="5" width="60.6328125" style="3" customWidth="1"/>
    <col min="6" max="6" width="8.6328125" style="3"/>
    <col min="7" max="7" width="12.6328125" style="28" customWidth="1"/>
    <col min="8" max="8" width="8.6328125" style="3"/>
    <col min="9" max="9" width="68.6328125" style="3" customWidth="1"/>
    <col min="10" max="10" width="12.6328125" style="3" customWidth="1"/>
    <col min="11" max="11" width="10.6328125" style="3" customWidth="1"/>
    <col min="12" max="15" width="8.6328125" style="3"/>
    <col min="16" max="16" width="8.6328125" style="4"/>
    <col min="17" max="16384" width="8.6328125" style="3"/>
  </cols>
  <sheetData>
    <row r="1" spans="1:21" ht="15" customHeight="1" x14ac:dyDescent="0.35">
      <c r="A1" s="2">
        <v>50</v>
      </c>
      <c r="B1" s="25">
        <f>F46</f>
        <v>3.0345621276479715</v>
      </c>
      <c r="D1" s="26" t="s">
        <v>8</v>
      </c>
      <c r="E1" s="27" t="s">
        <v>18</v>
      </c>
    </row>
    <row r="2" spans="1:21" ht="15" customHeight="1" x14ac:dyDescent="0.35">
      <c r="A2" s="5">
        <v>820</v>
      </c>
      <c r="B2" s="29"/>
      <c r="D2" s="30" t="s">
        <v>53</v>
      </c>
      <c r="E2" s="27" t="s">
        <v>17</v>
      </c>
    </row>
    <row r="3" spans="1:21" ht="15" customHeight="1" x14ac:dyDescent="0.35">
      <c r="A3" s="5">
        <v>70</v>
      </c>
      <c r="B3" s="29"/>
      <c r="D3" s="26" t="s">
        <v>6</v>
      </c>
      <c r="E3" s="27" t="s">
        <v>19</v>
      </c>
    </row>
    <row r="4" spans="1:21" ht="15" customHeight="1" x14ac:dyDescent="0.35">
      <c r="A4" s="6">
        <v>-0.56699999999999995</v>
      </c>
      <c r="B4" s="29"/>
      <c r="D4" s="30" t="s">
        <v>54</v>
      </c>
      <c r="E4" s="27" t="s">
        <v>35</v>
      </c>
    </row>
    <row r="5" spans="1:21" ht="15" customHeight="1" x14ac:dyDescent="0.35">
      <c r="A5" s="2">
        <v>7</v>
      </c>
      <c r="B5" s="29"/>
      <c r="D5" s="30" t="s">
        <v>55</v>
      </c>
      <c r="E5" s="27" t="s">
        <v>20</v>
      </c>
    </row>
    <row r="6" spans="1:21" ht="15" customHeight="1" x14ac:dyDescent="0.35">
      <c r="A6" s="7">
        <v>5.2000000000000001E-11</v>
      </c>
      <c r="B6" s="29"/>
      <c r="D6" s="30" t="s">
        <v>56</v>
      </c>
      <c r="E6" s="27" t="s">
        <v>21</v>
      </c>
    </row>
    <row r="7" spans="1:21" ht="15" customHeight="1" x14ac:dyDescent="0.35">
      <c r="A7" s="5">
        <v>1.25</v>
      </c>
      <c r="B7" s="29"/>
      <c r="D7" s="30" t="s">
        <v>57</v>
      </c>
      <c r="E7" s="27" t="s">
        <v>36</v>
      </c>
    </row>
    <row r="8" spans="1:21" ht="15" customHeight="1" x14ac:dyDescent="0.35">
      <c r="A8" s="7">
        <v>9.9999999999999994E-12</v>
      </c>
      <c r="B8" s="29"/>
      <c r="D8" s="30" t="s">
        <v>58</v>
      </c>
      <c r="E8" s="27" t="s">
        <v>37</v>
      </c>
    </row>
    <row r="9" spans="1:21" ht="15" customHeight="1" x14ac:dyDescent="0.35">
      <c r="A9" s="5">
        <v>60</v>
      </c>
      <c r="B9" s="29"/>
      <c r="D9" s="30" t="s">
        <v>59</v>
      </c>
      <c r="E9" s="27" t="s">
        <v>38</v>
      </c>
    </row>
    <row r="10" spans="1:21" ht="15" customHeight="1" x14ac:dyDescent="0.35">
      <c r="A10" s="5">
        <v>1</v>
      </c>
      <c r="B10" s="29"/>
      <c r="D10" s="30" t="s">
        <v>60</v>
      </c>
      <c r="E10" s="27" t="s">
        <v>22</v>
      </c>
    </row>
    <row r="11" spans="1:21" ht="15" customHeight="1" x14ac:dyDescent="0.35">
      <c r="A11" s="6">
        <v>0.44600000000000001</v>
      </c>
      <c r="B11" s="29"/>
      <c r="D11" s="30" t="s">
        <v>61</v>
      </c>
      <c r="E11" s="27" t="s">
        <v>39</v>
      </c>
    </row>
    <row r="12" spans="1:21" ht="15" customHeight="1" x14ac:dyDescent="0.35">
      <c r="A12" s="5">
        <v>1</v>
      </c>
      <c r="B12" s="29"/>
      <c r="D12" s="26" t="s">
        <v>16</v>
      </c>
      <c r="E12" s="27" t="s">
        <v>23</v>
      </c>
    </row>
    <row r="14" spans="1:21" ht="15" customHeight="1" x14ac:dyDescent="0.35">
      <c r="I14" s="8"/>
    </row>
    <row r="15" spans="1:21" ht="15" customHeight="1" x14ac:dyDescent="0.35">
      <c r="D15" s="31" t="s">
        <v>25</v>
      </c>
      <c r="E15" s="32"/>
      <c r="F15" s="32"/>
      <c r="G15" s="33"/>
      <c r="I15" s="24" t="s">
        <v>52</v>
      </c>
      <c r="J15" s="24"/>
      <c r="K15" s="24"/>
      <c r="L15" s="24"/>
      <c r="M15" s="24"/>
      <c r="N15" s="24"/>
      <c r="P15" s="9"/>
      <c r="R15" s="21" t="s">
        <v>86</v>
      </c>
      <c r="S15" s="22"/>
      <c r="T15" s="22"/>
      <c r="U15" s="23"/>
    </row>
    <row r="16" spans="1:21" ht="15" customHeight="1" x14ac:dyDescent="0.35">
      <c r="D16" s="34" t="s">
        <v>0</v>
      </c>
      <c r="E16" s="34" t="s">
        <v>1</v>
      </c>
      <c r="F16" s="35" t="s">
        <v>2</v>
      </c>
      <c r="G16" s="36" t="s">
        <v>3</v>
      </c>
      <c r="I16" s="10" t="s">
        <v>30</v>
      </c>
      <c r="J16" s="10" t="s">
        <v>31</v>
      </c>
      <c r="K16" s="10" t="s">
        <v>32</v>
      </c>
      <c r="L16" s="11" t="s">
        <v>33</v>
      </c>
      <c r="M16" s="11" t="s">
        <v>34</v>
      </c>
      <c r="N16" s="11" t="s">
        <v>10</v>
      </c>
      <c r="P16" s="12" t="s">
        <v>85</v>
      </c>
      <c r="R16" s="13" t="s">
        <v>13</v>
      </c>
      <c r="S16" s="13" t="s">
        <v>14</v>
      </c>
      <c r="T16" s="13" t="s">
        <v>87</v>
      </c>
      <c r="U16" s="13" t="s">
        <v>88</v>
      </c>
    </row>
    <row r="17" spans="4:21" ht="15" customHeight="1" x14ac:dyDescent="0.35">
      <c r="D17" s="37" t="s">
        <v>8</v>
      </c>
      <c r="E17" s="38" t="str">
        <f t="shared" ref="E17:E23" si="0">E1</f>
        <v>Time of exposure</v>
      </c>
      <c r="F17" s="39">
        <f t="shared" ref="F17:F28" si="1">A1</f>
        <v>50</v>
      </c>
      <c r="G17" s="40" t="s">
        <v>9</v>
      </c>
      <c r="I17" s="14" t="s">
        <v>40</v>
      </c>
      <c r="J17" s="14" t="s">
        <v>27</v>
      </c>
      <c r="K17" s="14" t="s">
        <v>15</v>
      </c>
      <c r="L17" s="14">
        <v>50</v>
      </c>
      <c r="M17" s="14"/>
      <c r="N17" s="15">
        <f>M17/ABS(L17)</f>
        <v>0</v>
      </c>
      <c r="P17" s="16"/>
      <c r="R17" s="17">
        <v>0</v>
      </c>
      <c r="S17" s="17"/>
      <c r="T17" s="17"/>
      <c r="U17" s="17"/>
    </row>
    <row r="18" spans="4:21" ht="15" customHeight="1" x14ac:dyDescent="0.35">
      <c r="D18" s="38" t="s">
        <v>53</v>
      </c>
      <c r="E18" s="38" t="str">
        <f t="shared" si="0"/>
        <v>CO2 content in the atmosphere</v>
      </c>
      <c r="F18" s="41">
        <f t="shared" si="1"/>
        <v>820</v>
      </c>
      <c r="G18" s="40" t="s">
        <v>62</v>
      </c>
      <c r="I18" s="14" t="s">
        <v>41</v>
      </c>
      <c r="J18" s="14" t="s">
        <v>28</v>
      </c>
      <c r="K18" s="14" t="s">
        <v>15</v>
      </c>
      <c r="L18" s="14">
        <v>820</v>
      </c>
      <c r="M18" s="14">
        <v>100</v>
      </c>
      <c r="N18" s="15">
        <f t="shared" ref="N18:N28" si="2">M18/ABS(L18)</f>
        <v>0.12195121951219512</v>
      </c>
      <c r="P18" s="16" t="s">
        <v>101</v>
      </c>
      <c r="R18" s="17">
        <v>0</v>
      </c>
      <c r="S18" s="17">
        <v>1833333</v>
      </c>
      <c r="T18" s="17"/>
      <c r="U18" s="17"/>
    </row>
    <row r="19" spans="4:21" ht="15" customHeight="1" x14ac:dyDescent="0.35">
      <c r="D19" s="37" t="s">
        <v>6</v>
      </c>
      <c r="E19" s="38" t="str">
        <f t="shared" si="0"/>
        <v>Relative humidity</v>
      </c>
      <c r="F19" s="42">
        <f t="shared" si="1"/>
        <v>70</v>
      </c>
      <c r="G19" s="40" t="s">
        <v>7</v>
      </c>
      <c r="I19" s="14" t="s">
        <v>42</v>
      </c>
      <c r="J19" s="14" t="s">
        <v>29</v>
      </c>
      <c r="K19" s="14" t="s">
        <v>15</v>
      </c>
      <c r="L19" s="14">
        <v>70</v>
      </c>
      <c r="M19" s="14">
        <v>5</v>
      </c>
      <c r="N19" s="15">
        <f t="shared" si="2"/>
        <v>7.1428571428571425E-2</v>
      </c>
      <c r="P19" s="16" t="s">
        <v>101</v>
      </c>
      <c r="R19" s="17">
        <v>0</v>
      </c>
      <c r="S19" s="17">
        <v>100</v>
      </c>
      <c r="T19" s="17"/>
      <c r="U19" s="17"/>
    </row>
    <row r="20" spans="4:21" ht="15" customHeight="1" x14ac:dyDescent="0.35">
      <c r="D20" s="38" t="s">
        <v>54</v>
      </c>
      <c r="E20" s="38" t="str">
        <f t="shared" si="0"/>
        <v>Exponent of regression of execution transfer parameter function</v>
      </c>
      <c r="F20" s="43">
        <f t="shared" si="1"/>
        <v>-0.56699999999999995</v>
      </c>
      <c r="G20" s="40" t="s">
        <v>4</v>
      </c>
      <c r="I20" s="14" t="s">
        <v>43</v>
      </c>
      <c r="J20" s="14" t="s">
        <v>28</v>
      </c>
      <c r="K20" s="14" t="s">
        <v>15</v>
      </c>
      <c r="L20" s="14">
        <v>-0.56699999999999995</v>
      </c>
      <c r="M20" s="14">
        <v>2.4E-2</v>
      </c>
      <c r="N20" s="15">
        <f t="shared" si="2"/>
        <v>4.2328042328042333E-2</v>
      </c>
      <c r="P20" s="16" t="s">
        <v>93</v>
      </c>
      <c r="R20" s="17"/>
      <c r="S20" s="17"/>
      <c r="T20" s="17"/>
      <c r="U20" s="17"/>
    </row>
    <row r="21" spans="4:21" ht="15" customHeight="1" x14ac:dyDescent="0.35">
      <c r="D21" s="38" t="s">
        <v>55</v>
      </c>
      <c r="E21" s="38" t="str">
        <f t="shared" si="0"/>
        <v>Curing period</v>
      </c>
      <c r="F21" s="39">
        <f t="shared" si="1"/>
        <v>7</v>
      </c>
      <c r="G21" s="40" t="s">
        <v>24</v>
      </c>
      <c r="I21" s="14" t="s">
        <v>44</v>
      </c>
      <c r="J21" s="14" t="s">
        <v>27</v>
      </c>
      <c r="K21" s="14" t="s">
        <v>15</v>
      </c>
      <c r="L21" s="14">
        <v>7</v>
      </c>
      <c r="M21" s="14"/>
      <c r="N21" s="15">
        <f t="shared" si="2"/>
        <v>0</v>
      </c>
      <c r="P21" s="16" t="s">
        <v>93</v>
      </c>
      <c r="R21" s="17">
        <v>0</v>
      </c>
      <c r="S21" s="17">
        <v>30</v>
      </c>
      <c r="T21" s="17"/>
      <c r="U21" s="17"/>
    </row>
    <row r="22" spans="4:21" ht="15" customHeight="1" x14ac:dyDescent="0.35">
      <c r="D22" s="38" t="s">
        <v>73</v>
      </c>
      <c r="E22" s="38" t="str">
        <f t="shared" si="0"/>
        <v>Inverse effective carbonation resistance of dry concrete from ACC-test</v>
      </c>
      <c r="F22" s="44">
        <f t="shared" si="1"/>
        <v>5.2000000000000001E-11</v>
      </c>
      <c r="G22" s="40" t="s">
        <v>63</v>
      </c>
      <c r="I22" s="14" t="s">
        <v>45</v>
      </c>
      <c r="J22" s="14" t="s">
        <v>28</v>
      </c>
      <c r="K22" s="14" t="s">
        <v>15</v>
      </c>
      <c r="L22" s="18">
        <v>5.2000000000000001E-11</v>
      </c>
      <c r="M22" s="18">
        <v>2.496E-11</v>
      </c>
      <c r="N22" s="15">
        <f t="shared" si="2"/>
        <v>0.48</v>
      </c>
      <c r="P22" s="16" t="s">
        <v>93</v>
      </c>
      <c r="R22" s="19">
        <v>9.9999999999999998E-13</v>
      </c>
      <c r="S22" s="19">
        <v>1.0000000000000001E-9</v>
      </c>
      <c r="T22" s="17"/>
      <c r="U22" s="17"/>
    </row>
    <row r="23" spans="4:21" ht="15" customHeight="1" x14ac:dyDescent="0.35">
      <c r="D23" s="38" t="s">
        <v>57</v>
      </c>
      <c r="E23" s="38" t="str">
        <f t="shared" si="0"/>
        <v>Regression parameter of inverse effective carbonation resistance function</v>
      </c>
      <c r="F23" s="42">
        <f t="shared" si="1"/>
        <v>1.25</v>
      </c>
      <c r="G23" s="40" t="s">
        <v>4</v>
      </c>
      <c r="I23" s="14" t="s">
        <v>46</v>
      </c>
      <c r="J23" s="14" t="s">
        <v>28</v>
      </c>
      <c r="K23" s="14" t="s">
        <v>15</v>
      </c>
      <c r="L23" s="14">
        <v>1.25</v>
      </c>
      <c r="M23" s="14">
        <v>0.35</v>
      </c>
      <c r="N23" s="20">
        <f t="shared" si="2"/>
        <v>0.27999999999999997</v>
      </c>
      <c r="P23" s="16" t="s">
        <v>93</v>
      </c>
      <c r="R23" s="17"/>
      <c r="S23" s="17"/>
      <c r="T23" s="17"/>
      <c r="U23" s="17"/>
    </row>
    <row r="24" spans="4:21" ht="15" customHeight="1" x14ac:dyDescent="0.35">
      <c r="D24" s="38" t="s">
        <v>58</v>
      </c>
      <c r="E24" s="38" t="str">
        <f t="shared" ref="E24:E28" si="3">E8</f>
        <v>Error term of inverse effective carbonation resistance function</v>
      </c>
      <c r="F24" s="44">
        <f t="shared" si="1"/>
        <v>9.9999999999999994E-12</v>
      </c>
      <c r="G24" s="40" t="s">
        <v>63</v>
      </c>
      <c r="I24" s="14" t="s">
        <v>47</v>
      </c>
      <c r="J24" s="14" t="s">
        <v>28</v>
      </c>
      <c r="K24" s="14" t="s">
        <v>15</v>
      </c>
      <c r="L24" s="18">
        <v>9.9999999999999994E-12</v>
      </c>
      <c r="M24" s="18">
        <v>1.5214E-12</v>
      </c>
      <c r="N24" s="15">
        <f t="shared" si="2"/>
        <v>0.15214</v>
      </c>
      <c r="P24" s="16" t="s">
        <v>93</v>
      </c>
      <c r="R24" s="17"/>
      <c r="S24" s="17"/>
      <c r="T24" s="17"/>
      <c r="U24" s="17"/>
    </row>
    <row r="25" spans="4:21" ht="15" customHeight="1" x14ac:dyDescent="0.35">
      <c r="D25" s="38" t="s">
        <v>59</v>
      </c>
      <c r="E25" s="38" t="str">
        <f t="shared" si="3"/>
        <v>Days with rainfall more than 2.5 mm/year</v>
      </c>
      <c r="F25" s="42">
        <f t="shared" si="1"/>
        <v>60</v>
      </c>
      <c r="G25" s="40" t="s">
        <v>24</v>
      </c>
      <c r="I25" s="14" t="s">
        <v>48</v>
      </c>
      <c r="J25" s="14" t="s">
        <v>27</v>
      </c>
      <c r="K25" s="14" t="s">
        <v>15</v>
      </c>
      <c r="L25" s="14">
        <v>60</v>
      </c>
      <c r="M25" s="14"/>
      <c r="N25" s="15">
        <f t="shared" si="2"/>
        <v>0</v>
      </c>
      <c r="P25" s="16" t="s">
        <v>93</v>
      </c>
      <c r="R25" s="17">
        <v>0</v>
      </c>
      <c r="S25" s="17">
        <v>365</v>
      </c>
      <c r="T25" s="17"/>
      <c r="U25" s="17"/>
    </row>
    <row r="26" spans="4:21" ht="15" customHeight="1" x14ac:dyDescent="0.35">
      <c r="D26" s="38" t="s">
        <v>60</v>
      </c>
      <c r="E26" s="38" t="str">
        <f t="shared" si="3"/>
        <v>Probability of driving rain</v>
      </c>
      <c r="F26" s="42">
        <f t="shared" si="1"/>
        <v>1</v>
      </c>
      <c r="G26" s="40" t="s">
        <v>4</v>
      </c>
      <c r="I26" s="14" t="s">
        <v>49</v>
      </c>
      <c r="J26" s="14" t="s">
        <v>27</v>
      </c>
      <c r="K26" s="14" t="s">
        <v>15</v>
      </c>
      <c r="L26" s="14">
        <v>1</v>
      </c>
      <c r="M26" s="14"/>
      <c r="N26" s="15">
        <f t="shared" si="2"/>
        <v>0</v>
      </c>
      <c r="P26" s="16" t="s">
        <v>93</v>
      </c>
      <c r="R26" s="17">
        <v>0</v>
      </c>
      <c r="S26" s="17">
        <v>1</v>
      </c>
      <c r="T26" s="17"/>
      <c r="U26" s="17"/>
    </row>
    <row r="27" spans="4:21" ht="15" customHeight="1" x14ac:dyDescent="0.35">
      <c r="D27" s="38" t="s">
        <v>61</v>
      </c>
      <c r="E27" s="38" t="str">
        <f t="shared" si="3"/>
        <v>Exponent of regression of weather function</v>
      </c>
      <c r="F27" s="43">
        <f t="shared" si="1"/>
        <v>0.44600000000000001</v>
      </c>
      <c r="G27" s="40" t="s">
        <v>4</v>
      </c>
      <c r="I27" s="14" t="s">
        <v>50</v>
      </c>
      <c r="J27" s="14" t="s">
        <v>28</v>
      </c>
      <c r="K27" s="14" t="s">
        <v>15</v>
      </c>
      <c r="L27" s="14">
        <v>0.44600000000000001</v>
      </c>
      <c r="M27" s="14">
        <v>0.16300000000000001</v>
      </c>
      <c r="N27" s="15">
        <f t="shared" si="2"/>
        <v>0.36547085201793722</v>
      </c>
      <c r="P27" s="16" t="s">
        <v>93</v>
      </c>
      <c r="R27" s="17"/>
      <c r="S27" s="17"/>
      <c r="T27" s="17"/>
      <c r="U27" s="17"/>
    </row>
    <row r="28" spans="4:21" ht="15" customHeight="1" x14ac:dyDescent="0.35">
      <c r="D28" s="37" t="s">
        <v>16</v>
      </c>
      <c r="E28" s="38" t="str">
        <f t="shared" si="3"/>
        <v>Uncertainty factor of model</v>
      </c>
      <c r="F28" s="42">
        <f t="shared" si="1"/>
        <v>1</v>
      </c>
      <c r="G28" s="40" t="s">
        <v>4</v>
      </c>
      <c r="I28" s="14" t="s">
        <v>51</v>
      </c>
      <c r="J28" s="14" t="s">
        <v>27</v>
      </c>
      <c r="K28" s="14" t="s">
        <v>15</v>
      </c>
      <c r="L28" s="14">
        <v>1</v>
      </c>
      <c r="M28" s="14"/>
      <c r="N28" s="15">
        <f t="shared" si="2"/>
        <v>0</v>
      </c>
      <c r="P28" s="16" t="s">
        <v>102</v>
      </c>
      <c r="R28" s="17">
        <v>0</v>
      </c>
      <c r="S28" s="17"/>
      <c r="T28" s="17"/>
      <c r="U28" s="17"/>
    </row>
    <row r="31" spans="4:21" ht="15" customHeight="1" x14ac:dyDescent="0.35">
      <c r="D31" s="45" t="s">
        <v>26</v>
      </c>
      <c r="E31" s="45"/>
      <c r="F31" s="45"/>
      <c r="G31" s="45"/>
    </row>
    <row r="32" spans="4:21" ht="15" customHeight="1" x14ac:dyDescent="0.35">
      <c r="D32" s="46" t="s">
        <v>0</v>
      </c>
      <c r="E32" s="46" t="s">
        <v>1</v>
      </c>
      <c r="F32" s="47" t="s">
        <v>2</v>
      </c>
      <c r="G32" s="48" t="s">
        <v>3</v>
      </c>
    </row>
    <row r="33" spans="4:16" ht="15" customHeight="1" x14ac:dyDescent="0.35">
      <c r="D33" s="17" t="s">
        <v>70</v>
      </c>
      <c r="E33" s="17" t="s">
        <v>71</v>
      </c>
      <c r="F33" s="17">
        <f>(F21/7)^F20</f>
        <v>1</v>
      </c>
      <c r="G33" s="49" t="s">
        <v>4</v>
      </c>
    </row>
    <row r="34" spans="4:16" ht="15" customHeight="1" x14ac:dyDescent="0.35">
      <c r="D34" s="17" t="s">
        <v>72</v>
      </c>
      <c r="E34" s="17" t="s">
        <v>74</v>
      </c>
      <c r="F34" s="19">
        <f>F23*F22+F24</f>
        <v>7.5000000000000012E-11</v>
      </c>
      <c r="G34" s="49" t="s">
        <v>63</v>
      </c>
    </row>
    <row r="35" spans="4:16" ht="15" customHeight="1" x14ac:dyDescent="0.35">
      <c r="D35" s="50" t="s">
        <v>83</v>
      </c>
      <c r="E35" s="17" t="s">
        <v>96</v>
      </c>
      <c r="F35" s="51">
        <f>F25/365</f>
        <v>0.16438356164383561</v>
      </c>
      <c r="G35" s="49" t="s">
        <v>9</v>
      </c>
    </row>
    <row r="36" spans="4:16" ht="15" customHeight="1" x14ac:dyDescent="0.35">
      <c r="D36" s="50" t="s">
        <v>97</v>
      </c>
      <c r="E36" s="17" t="s">
        <v>98</v>
      </c>
      <c r="F36" s="51">
        <v>65</v>
      </c>
      <c r="G36" s="49" t="s">
        <v>7</v>
      </c>
    </row>
    <row r="37" spans="4:16" ht="15" customHeight="1" x14ac:dyDescent="0.35">
      <c r="D37" s="17" t="s">
        <v>69</v>
      </c>
      <c r="E37" s="17" t="s">
        <v>68</v>
      </c>
      <c r="F37" s="17">
        <f>((1-(F19/100)^5)/(1-(F36/100)^5))^2.5</f>
        <v>0.85925485907505894</v>
      </c>
      <c r="G37" s="49" t="s">
        <v>4</v>
      </c>
    </row>
    <row r="38" spans="4:16" ht="15" customHeight="1" x14ac:dyDescent="0.35">
      <c r="D38" s="50" t="s">
        <v>5</v>
      </c>
      <c r="E38" s="17" t="s">
        <v>75</v>
      </c>
      <c r="F38" s="17">
        <f>((F26*F35)^F27)/2</f>
        <v>0.22348215187347023</v>
      </c>
      <c r="G38" s="49" t="s">
        <v>9</v>
      </c>
    </row>
    <row r="39" spans="4:16" ht="15" customHeight="1" x14ac:dyDescent="0.35">
      <c r="D39" s="17" t="s">
        <v>79</v>
      </c>
      <c r="E39" s="17" t="s">
        <v>80</v>
      </c>
      <c r="F39" s="17">
        <f>28/365</f>
        <v>7.6712328767123292E-2</v>
      </c>
      <c r="G39" s="49" t="s">
        <v>9</v>
      </c>
    </row>
    <row r="40" spans="4:16" ht="15" customHeight="1" x14ac:dyDescent="0.35">
      <c r="D40" s="17" t="s">
        <v>82</v>
      </c>
      <c r="E40" s="17" t="s">
        <v>81</v>
      </c>
      <c r="F40" s="17">
        <f>(F39/F17)^F38</f>
        <v>0.23501619755991643</v>
      </c>
      <c r="G40" s="49" t="s">
        <v>9</v>
      </c>
    </row>
    <row r="41" spans="4:16" ht="15" customHeight="1" x14ac:dyDescent="0.35">
      <c r="D41" s="50" t="s">
        <v>76</v>
      </c>
      <c r="E41" s="17" t="s">
        <v>77</v>
      </c>
      <c r="F41" s="52">
        <f>63100000*F33*F37*F34*F18</f>
        <v>3.3344673688696278</v>
      </c>
      <c r="G41" s="49" t="s">
        <v>78</v>
      </c>
    </row>
    <row r="44" spans="4:16" ht="15" customHeight="1" x14ac:dyDescent="0.35">
      <c r="D44" s="53" t="s">
        <v>64</v>
      </c>
      <c r="E44" s="54"/>
      <c r="F44" s="54"/>
      <c r="G44" s="55"/>
    </row>
    <row r="45" spans="4:16" ht="15" customHeight="1" x14ac:dyDescent="0.35">
      <c r="D45" s="56" t="s">
        <v>0</v>
      </c>
      <c r="E45" s="56" t="s">
        <v>1</v>
      </c>
      <c r="F45" s="57" t="s">
        <v>2</v>
      </c>
      <c r="G45" s="58" t="s">
        <v>3</v>
      </c>
    </row>
    <row r="46" spans="4:16" ht="15" customHeight="1" x14ac:dyDescent="0.35">
      <c r="D46" s="59" t="s">
        <v>66</v>
      </c>
      <c r="E46" s="59" t="s">
        <v>65</v>
      </c>
      <c r="F46" s="60">
        <f>F28*(F41^0.5)*(F17^0.5)*F40</f>
        <v>3.0345621276479715</v>
      </c>
      <c r="G46" s="61" t="s">
        <v>67</v>
      </c>
      <c r="P46" s="16" t="s">
        <v>91</v>
      </c>
    </row>
  </sheetData>
  <sheetProtection selectLockedCells="1"/>
  <mergeCells count="5">
    <mergeCell ref="R15:U15"/>
    <mergeCell ref="D15:G15"/>
    <mergeCell ref="D31:G31"/>
    <mergeCell ref="I15:N15"/>
    <mergeCell ref="D44:G44"/>
  </mergeCells>
  <pageMargins left="0.7" right="0.7" top="0.78740157499999996" bottom="0.78740157499999996" header="0.3" footer="0.3"/>
  <pageSetup paperSize="9" orientation="portrait" r:id="rId1"/>
  <ignoredErrors>
    <ignoredError sqref="N17:N28 B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92028-290B-468C-A6B0-3D707B00EFE5}">
  <dimension ref="A1:B5"/>
  <sheetViews>
    <sheetView zoomScale="115" zoomScaleNormal="115" workbookViewId="0"/>
  </sheetViews>
  <sheetFormatPr defaultColWidth="5.6328125" defaultRowHeight="15" customHeight="1" x14ac:dyDescent="0.3"/>
  <cols>
    <col min="1" max="1" width="5.6328125" style="1"/>
    <col min="2" max="2" width="200.6328125" style="1" customWidth="1"/>
    <col min="3" max="16384" width="5.6328125" style="1"/>
  </cols>
  <sheetData>
    <row r="1" spans="1:2" ht="15" customHeight="1" x14ac:dyDescent="0.3">
      <c r="A1" s="1" t="s">
        <v>11</v>
      </c>
      <c r="B1" s="1" t="s">
        <v>89</v>
      </c>
    </row>
    <row r="2" spans="1:2" ht="15" customHeight="1" x14ac:dyDescent="0.3">
      <c r="A2" s="1" t="s">
        <v>12</v>
      </c>
      <c r="B2" s="1" t="s">
        <v>90</v>
      </c>
    </row>
    <row r="3" spans="1:2" ht="15" customHeight="1" x14ac:dyDescent="0.3">
      <c r="A3" s="1" t="s">
        <v>84</v>
      </c>
      <c r="B3" s="1" t="s">
        <v>92</v>
      </c>
    </row>
    <row r="4" spans="1:2" ht="15" customHeight="1" x14ac:dyDescent="0.3">
      <c r="A4" s="1" t="s">
        <v>95</v>
      </c>
      <c r="B4" s="1" t="s">
        <v>99</v>
      </c>
    </row>
    <row r="5" spans="1:2" ht="15" customHeight="1" x14ac:dyDescent="0.3">
      <c r="A5" s="1" t="s">
        <v>100</v>
      </c>
      <c r="B5" s="1" t="s">
        <v>94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C8826537328E546B76EAAE004953EFE" ma:contentTypeVersion="3" ma:contentTypeDescription="Vytvoří nový dokument" ma:contentTypeScope="" ma:versionID="e8712fd3da8581f6c194c31f42139c2e">
  <xsd:schema xmlns:xsd="http://www.w3.org/2001/XMLSchema" xmlns:xs="http://www.w3.org/2001/XMLSchema" xmlns:p="http://schemas.microsoft.com/office/2006/metadata/properties" xmlns:ns2="6660b8e9-0e27-4f3f-8c04-1eef5e60d831" targetNamespace="http://schemas.microsoft.com/office/2006/metadata/properties" ma:root="true" ma:fieldsID="5af8d013ad0b7ca7833c61d9f5910516" ns2:_="">
    <xsd:import namespace="6660b8e9-0e27-4f3f-8c04-1eef5e60d83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60b8e9-0e27-4f3f-8c04-1eef5e60d8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5D42A0-9CA3-4F90-B0E6-0934763F46D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213EFAA-D687-4D7D-A226-5208D79DBC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60b8e9-0e27-4f3f-8c04-1eef5e60d8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84F001-1B2D-4A2C-99FC-78D99F71A8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Carbonation_fib Model Code</vt:lpstr>
      <vt:lpstr>Literature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Šplíchal Bohumil (197037)</dc:creator>
  <cp:keywords/>
  <dc:description/>
  <cp:lastModifiedBy>martina</cp:lastModifiedBy>
  <cp:revision/>
  <dcterms:created xsi:type="dcterms:W3CDTF">2015-06-05T18:19:34Z</dcterms:created>
  <dcterms:modified xsi:type="dcterms:W3CDTF">2025-11-13T21:05:16Z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0x010100DC8826537328E546B76EAAE004953EFE</vt:lpwstr>
  </property>
</Properties>
</file>